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" sheetId="1" r:id="rId1"/>
    <sheet name=" anexa 2" sheetId="2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<sst xmlns="http://schemas.openxmlformats.org/spreadsheetml/2006/main" count="59" uniqueCount="54">
  <si>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 xml:space="preserve">Furnizorul </t>
  </si>
  <si>
    <t>Nr.  crt.</t>
  </si>
  <si>
    <t>TOTAL</t>
  </si>
  <si>
    <t>Valoare contract crit. 1</t>
  </si>
  <si>
    <t>Pondere criteriu %</t>
  </si>
  <si>
    <t>Buget criteriu</t>
  </si>
  <si>
    <t>Nr. Puncte / criteriu</t>
  </si>
  <si>
    <t>Valoarea punctelor / criteriu</t>
  </si>
  <si>
    <t>Criteriu</t>
  </si>
  <si>
    <t>Valoare contract crit. 3</t>
  </si>
  <si>
    <t>ANEXA 1</t>
  </si>
  <si>
    <t xml:space="preserve">Punctaj </t>
  </si>
  <si>
    <t>2.1</t>
  </si>
  <si>
    <t>2.2</t>
  </si>
  <si>
    <t>SC Medserv SRL</t>
  </si>
  <si>
    <t>SC Synevo Romania SRL</t>
  </si>
  <si>
    <t>SC City Med SRL</t>
  </si>
  <si>
    <t>SCM Caritas Medica</t>
  </si>
  <si>
    <t>SC Psiho Test SRL</t>
  </si>
  <si>
    <t>SC Best Test SRL</t>
  </si>
  <si>
    <t>SC Santa Vita SRL</t>
  </si>
  <si>
    <t>SC Human Laborator SRL</t>
  </si>
  <si>
    <t>SC Botiserv SRL</t>
  </si>
  <si>
    <t>SC Manitou SRL</t>
  </si>
  <si>
    <t>SC Uromed SRL</t>
  </si>
  <si>
    <t>SC Cezar Med SRL</t>
  </si>
  <si>
    <t>Director ex.al Dir. relatii contractuale</t>
  </si>
  <si>
    <t>Sef Serviciu CVR</t>
  </si>
  <si>
    <t>Ec. Mihaela Curta</t>
  </si>
  <si>
    <t>APROBAT</t>
  </si>
  <si>
    <t>Presedinte-director general</t>
  </si>
  <si>
    <t xml:space="preserve">BUGET LABORATOARE =  </t>
  </si>
  <si>
    <t>ec.Georgeta Pop</t>
  </si>
  <si>
    <t>Criteriul de evaluare resurse 50 %</t>
  </si>
  <si>
    <t>Director exe. al Directiei economice</t>
  </si>
  <si>
    <t>Criteriul de calitate      a)   25%</t>
  </si>
  <si>
    <t>Criteriul de calitate     b)  25%</t>
  </si>
  <si>
    <t>SC Clinica Korall SRL</t>
  </si>
  <si>
    <t>SC Laborator Korall SRL</t>
  </si>
  <si>
    <t>ec. Dan Pop</t>
  </si>
  <si>
    <t>Valoare punct</t>
  </si>
  <si>
    <t>Spital Judetean</t>
  </si>
  <si>
    <t>Anexa 1</t>
  </si>
  <si>
    <t>PUNCTAJE LABORATOARE DE ANALIZE MEDICALE PENTRU ANUL 2018</t>
  </si>
  <si>
    <t>laborator</t>
  </si>
  <si>
    <t>radiologie</t>
  </si>
  <si>
    <t>suma initial</t>
  </si>
  <si>
    <t>suma total an</t>
  </si>
  <si>
    <t>Spital Negreşti Oaş</t>
  </si>
  <si>
    <t>Intocmit</t>
  </si>
  <si>
    <t>ec.Otilia Șuta</t>
  </si>
  <si>
    <t xml:space="preserve">suma </t>
  </si>
  <si>
    <t>februarie 2019</t>
  </si>
  <si>
    <t>ec.Angelica Pop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</si>
</sst>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00"/>
    <numFmt numFmtId="183" formatCode="0.0000"/>
    <numFmt numFmtId="184" formatCode="#,##0.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justify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8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 quotePrefix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6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9" sqref="D19"/>
    </sheetView>
  </sheetViews>
  <sheetFormatPr defaultColWidth="9.140625" defaultRowHeight="12.75"/>
  <cols>
    <col min="3" max="3" width="9.57421875" style="0" customWidth="1"/>
    <col min="4" max="4" width="14.57421875" style="0" bestFit="1" customWidth="1"/>
    <col min="5" max="5" width="12.7109375" style="0" customWidth="1"/>
    <col min="6" max="6" width="13.7109375" style="0" customWidth="1"/>
    <col min="7" max="7" width="15.421875" style="0" bestFit="1" customWidth="1"/>
    <col min="13" max="13" width="11.7109375" style="0" bestFit="1" customWidth="1"/>
  </cols>
  <sheetData>
    <row r="1" spans="7:8" ht="12.75">
      <c r="G1" s="36" t="s">
        <v>10</v>
      </c>
      <c r="H1" s="36"/>
    </row>
    <row r="2" spans="5:6" ht="20.25">
      <c r="E2" s="29">
        <v>2019</v>
      </c>
      <c r="F2" s="37"/>
    </row>
    <row r="5" spans="1:5" ht="12.75">
      <c r="A5" s="37"/>
      <c r="B5" s="30" t="s">
        <v>31</v>
      </c>
      <c r="E5" s="2">
        <f>D20</f>
        <v>360500</v>
      </c>
    </row>
    <row r="7" ht="12.75">
      <c r="E7" s="2"/>
    </row>
    <row r="8" spans="2:6" ht="60">
      <c r="B8" s="1" t="s">
        <v>8</v>
      </c>
      <c r="C8" s="1" t="s">
        <v>4</v>
      </c>
      <c r="D8" s="1" t="s">
        <v>5</v>
      </c>
      <c r="E8" s="1" t="s">
        <v>6</v>
      </c>
      <c r="F8" s="1" t="s">
        <v>7</v>
      </c>
    </row>
    <row r="9" spans="2:6" ht="15">
      <c r="B9" s="4">
        <v>1</v>
      </c>
      <c r="C9" s="4">
        <v>50</v>
      </c>
      <c r="D9" s="5">
        <f>E5*C9/100</f>
        <v>180250</v>
      </c>
      <c r="E9" s="5">
        <f>' anexa 2'!D25</f>
        <v>10312.830000000002</v>
      </c>
      <c r="F9" s="8">
        <f>D9/E9</f>
        <v>17.478228575473462</v>
      </c>
    </row>
    <row r="10" spans="2:6" ht="15">
      <c r="B10" s="4" t="s">
        <v>12</v>
      </c>
      <c r="C10" s="4">
        <v>25</v>
      </c>
      <c r="D10" s="5">
        <f>E5*C10/100</f>
        <v>90125</v>
      </c>
      <c r="E10" s="5">
        <f>' anexa 2'!F25</f>
        <v>1983</v>
      </c>
      <c r="F10" s="8">
        <f>D10/E10</f>
        <v>45.44881492687847</v>
      </c>
    </row>
    <row r="11" spans="2:6" ht="15">
      <c r="B11" s="4" t="s">
        <v>13</v>
      </c>
      <c r="C11" s="4">
        <v>25</v>
      </c>
      <c r="D11" s="5">
        <f>E5*C11/100</f>
        <v>90125</v>
      </c>
      <c r="E11" s="5">
        <f>' anexa 2'!H25</f>
        <v>7085</v>
      </c>
      <c r="F11" s="8">
        <f>D11/E11</f>
        <v>12.720536344389556</v>
      </c>
    </row>
    <row r="12" spans="2:6" s="3" customFormat="1" ht="15.75">
      <c r="B12" s="6" t="s">
        <v>2</v>
      </c>
      <c r="C12" s="6">
        <f>SUM(C9:C11)</f>
        <v>100</v>
      </c>
      <c r="D12" s="7">
        <f>SUM(D9:D11)</f>
        <v>360500</v>
      </c>
      <c r="E12" s="7">
        <f>SUM(E9:E10)</f>
        <v>12295.830000000002</v>
      </c>
      <c r="F12" s="7">
        <f>SUM(F9:F11)</f>
        <v>75.6475798467415</v>
      </c>
    </row>
    <row r="16" spans="4:7" ht="12.75">
      <c r="D16" s="30"/>
      <c r="E16" s="2"/>
      <c r="F16" s="2"/>
      <c r="G16" s="2"/>
    </row>
    <row r="17" spans="4:6" ht="12.75">
      <c r="D17" s="39"/>
      <c r="E17" s="39"/>
      <c r="F17" s="9"/>
    </row>
    <row r="18" spans="2:5" ht="12.75">
      <c r="B18" s="37" t="s">
        <v>2</v>
      </c>
      <c r="D18" s="39">
        <v>721000</v>
      </c>
      <c r="E18" s="39"/>
    </row>
    <row r="19" spans="4:5" ht="12.75">
      <c r="D19" s="39"/>
      <c r="E19" s="40"/>
    </row>
    <row r="20" spans="2:6" ht="12.75">
      <c r="B20" s="37" t="s">
        <v>44</v>
      </c>
      <c r="C20" s="45">
        <v>0.5</v>
      </c>
      <c r="D20" s="2">
        <f>D18*50/100</f>
        <v>360500</v>
      </c>
      <c r="E20" s="39"/>
      <c r="F20" s="2"/>
    </row>
    <row r="21" spans="2:4" ht="12.75">
      <c r="B21" s="37" t="s">
        <v>45</v>
      </c>
      <c r="C21" s="45">
        <v>0.5</v>
      </c>
      <c r="D21" s="2">
        <f>D18*50/100</f>
        <v>360500</v>
      </c>
    </row>
    <row r="23" spans="2:4" ht="12.75">
      <c r="B23" s="30"/>
      <c r="D23" s="2"/>
    </row>
    <row r="24" spans="2:4" ht="12.75">
      <c r="B24" s="31"/>
      <c r="D24" s="2"/>
    </row>
    <row r="25" spans="1:4" ht="12.75">
      <c r="A25" s="30"/>
      <c r="B25" s="30"/>
      <c r="D25" s="2"/>
    </row>
    <row r="26" ht="12.75">
      <c r="D26" s="39"/>
    </row>
    <row r="27" ht="12.75">
      <c r="D27" s="2"/>
    </row>
    <row r="28" ht="12.75">
      <c r="D2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5"/>
  <sheetViews>
    <sheetView tabSelected="1" zoomScale="75" zoomScaleNormal="75" zoomScalePageLayoutView="0" workbookViewId="0" topLeftCell="C7">
      <selection activeCell="F33" sqref="F33"/>
    </sheetView>
  </sheetViews>
  <sheetFormatPr defaultColWidth="16.8515625" defaultRowHeight="12.75"/>
  <cols>
    <col min="1" max="1" width="3.00390625" style="10" customWidth="1"/>
    <col min="2" max="2" width="4.8515625" style="10" customWidth="1"/>
    <col min="3" max="3" width="33.00390625" style="10" customWidth="1"/>
    <col min="4" max="4" width="12.421875" style="10" customWidth="1"/>
    <col min="5" max="5" width="15.28125" style="10" customWidth="1"/>
    <col min="6" max="6" width="7.140625" style="10" customWidth="1"/>
    <col min="7" max="7" width="15.57421875" style="10" customWidth="1"/>
    <col min="8" max="8" width="10.421875" style="10" customWidth="1"/>
    <col min="9" max="9" width="15.00390625" style="10" customWidth="1"/>
    <col min="10" max="10" width="16.140625" style="10" customWidth="1"/>
    <col min="11" max="16384" width="16.8515625" style="10" customWidth="1"/>
  </cols>
  <sheetData>
    <row r="1" spans="2:14" ht="15" customHeight="1">
      <c r="B1" s="11"/>
      <c r="C1" s="35"/>
      <c r="D1" s="11"/>
      <c r="E1" s="11"/>
      <c r="F1" s="11"/>
      <c r="G1" s="11"/>
      <c r="H1" s="11"/>
      <c r="I1" s="11"/>
      <c r="L1" s="35" t="s">
        <v>29</v>
      </c>
      <c r="N1" s="10" t="s">
        <v>42</v>
      </c>
    </row>
    <row r="2" spans="3:12" ht="18" customHeight="1">
      <c r="C2" s="35"/>
      <c r="D2" s="34" t="s">
        <v>43</v>
      </c>
      <c r="E2" s="34"/>
      <c r="F2" s="34"/>
      <c r="L2" s="35" t="s">
        <v>30</v>
      </c>
    </row>
    <row r="3" spans="3:12" ht="18">
      <c r="C3" s="35"/>
      <c r="D3" s="12"/>
      <c r="E3" s="12"/>
      <c r="L3" s="35" t="s">
        <v>32</v>
      </c>
    </row>
    <row r="4" spans="3:9" ht="18">
      <c r="C4" s="35"/>
      <c r="D4" s="12"/>
      <c r="E4" s="12"/>
      <c r="F4" s="41"/>
      <c r="G4" s="42" t="s">
        <v>52</v>
      </c>
      <c r="I4" s="46"/>
    </row>
    <row r="5" spans="3:5" ht="18">
      <c r="C5" s="35"/>
      <c r="D5" s="12"/>
      <c r="E5" s="12"/>
    </row>
    <row r="6" spans="4:9" ht="16.5">
      <c r="D6" s="13"/>
      <c r="E6" s="13"/>
      <c r="F6" s="14"/>
      <c r="G6" s="14"/>
      <c r="H6" s="14"/>
      <c r="I6" s="14"/>
    </row>
    <row r="7" spans="2:11" ht="45" customHeight="1">
      <c r="B7" s="15" t="s">
        <v>1</v>
      </c>
      <c r="C7" s="16" t="s">
        <v>0</v>
      </c>
      <c r="D7" s="49" t="s">
        <v>33</v>
      </c>
      <c r="E7" s="50"/>
      <c r="F7" s="49" t="s">
        <v>35</v>
      </c>
      <c r="G7" s="50"/>
      <c r="H7" s="49" t="s">
        <v>36</v>
      </c>
      <c r="I7" s="50"/>
      <c r="J7" s="22"/>
      <c r="K7" s="22"/>
    </row>
    <row r="8" spans="2:12" ht="87.75" customHeight="1">
      <c r="B8" s="15"/>
      <c r="C8" s="15"/>
      <c r="D8" s="15" t="s">
        <v>11</v>
      </c>
      <c r="E8" s="15" t="s">
        <v>3</v>
      </c>
      <c r="F8" s="15" t="s">
        <v>11</v>
      </c>
      <c r="G8" s="15" t="s">
        <v>9</v>
      </c>
      <c r="H8" s="15" t="s">
        <v>11</v>
      </c>
      <c r="I8" s="15" t="s">
        <v>9</v>
      </c>
      <c r="J8" s="15" t="s">
        <v>51</v>
      </c>
      <c r="K8" s="15" t="s">
        <v>46</v>
      </c>
      <c r="L8" s="15" t="s">
        <v>47</v>
      </c>
    </row>
    <row r="9" spans="2:12" s="21" customFormat="1" ht="16.5">
      <c r="B9" s="17">
        <v>1</v>
      </c>
      <c r="C9" s="17" t="s">
        <v>14</v>
      </c>
      <c r="D9" s="18">
        <v>1137.26</v>
      </c>
      <c r="E9" s="18">
        <f aca="true" t="shared" si="0" ref="E9:E23">D9*$D$27</f>
        <v>19877.29022974295</v>
      </c>
      <c r="F9" s="19">
        <v>154</v>
      </c>
      <c r="G9" s="20">
        <f aca="true" t="shared" si="1" ref="G9:G23">F9*$F$27</f>
        <v>6999.117498739284</v>
      </c>
      <c r="H9" s="19">
        <v>520</v>
      </c>
      <c r="I9" s="20">
        <f aca="true" t="shared" si="2" ref="I9:I23">H9*$H$27</f>
        <v>6614.678899082569</v>
      </c>
      <c r="J9" s="48">
        <f>E9+G9+I9</f>
        <v>33491.0866275648</v>
      </c>
      <c r="K9" s="47"/>
      <c r="L9" s="18"/>
    </row>
    <row r="10" spans="2:12" ht="16.5">
      <c r="B10" s="22">
        <v>2</v>
      </c>
      <c r="C10" s="22" t="s">
        <v>15</v>
      </c>
      <c r="D10" s="43">
        <v>764.6</v>
      </c>
      <c r="E10" s="18">
        <f t="shared" si="0"/>
        <v>13363.85356880701</v>
      </c>
      <c r="F10" s="19">
        <v>143</v>
      </c>
      <c r="G10" s="20">
        <f t="shared" si="1"/>
        <v>6499.180534543621</v>
      </c>
      <c r="H10" s="19">
        <v>508</v>
      </c>
      <c r="I10" s="20">
        <f t="shared" si="2"/>
        <v>6462.032462949895</v>
      </c>
      <c r="J10" s="48">
        <f aca="true" t="shared" si="3" ref="J10:J23">E10+G10+I10</f>
        <v>26325.066566300524</v>
      </c>
      <c r="K10" s="47"/>
      <c r="L10" s="18"/>
    </row>
    <row r="11" spans="2:12" ht="16.5">
      <c r="B11" s="22">
        <v>3</v>
      </c>
      <c r="C11" s="22" t="s">
        <v>16</v>
      </c>
      <c r="D11" s="43">
        <v>693.06</v>
      </c>
      <c r="E11" s="18">
        <f t="shared" si="0"/>
        <v>12113.461096517636</v>
      </c>
      <c r="F11" s="19">
        <v>151</v>
      </c>
      <c r="G11" s="20">
        <f t="shared" si="1"/>
        <v>6862.771053958649</v>
      </c>
      <c r="H11" s="19">
        <v>508</v>
      </c>
      <c r="I11" s="20">
        <f t="shared" si="2"/>
        <v>6462.032462949895</v>
      </c>
      <c r="J11" s="48">
        <f t="shared" si="3"/>
        <v>25438.264613426178</v>
      </c>
      <c r="K11" s="47"/>
      <c r="L11" s="18"/>
    </row>
    <row r="12" spans="2:12" ht="16.5">
      <c r="B12" s="22">
        <v>4</v>
      </c>
      <c r="C12" s="22" t="s">
        <v>17</v>
      </c>
      <c r="D12" s="43">
        <v>563.14</v>
      </c>
      <c r="E12" s="18">
        <f t="shared" si="0"/>
        <v>9842.689639992126</v>
      </c>
      <c r="F12" s="19">
        <v>125</v>
      </c>
      <c r="G12" s="20">
        <f t="shared" si="1"/>
        <v>5681.101865859809</v>
      </c>
      <c r="H12" s="19">
        <v>524</v>
      </c>
      <c r="I12" s="20">
        <f t="shared" si="2"/>
        <v>6665.561044460127</v>
      </c>
      <c r="J12" s="48">
        <f t="shared" si="3"/>
        <v>22189.35255031206</v>
      </c>
      <c r="K12" s="47"/>
      <c r="L12" s="18"/>
    </row>
    <row r="13" spans="2:12" ht="16.5">
      <c r="B13" s="22">
        <v>5</v>
      </c>
      <c r="C13" s="22" t="s">
        <v>18</v>
      </c>
      <c r="D13" s="43">
        <v>674.2</v>
      </c>
      <c r="E13" s="18">
        <f>D13*$D$27</f>
        <v>11783.821705584209</v>
      </c>
      <c r="F13" s="19">
        <v>144</v>
      </c>
      <c r="G13" s="20">
        <f t="shared" si="1"/>
        <v>6544.6293494705</v>
      </c>
      <c r="H13" s="19">
        <v>500</v>
      </c>
      <c r="I13" s="20">
        <f t="shared" si="2"/>
        <v>6360.268172194778</v>
      </c>
      <c r="J13" s="48">
        <f t="shared" si="3"/>
        <v>24688.719227249487</v>
      </c>
      <c r="K13" s="47"/>
      <c r="L13" s="18"/>
    </row>
    <row r="14" spans="2:12" ht="16.5">
      <c r="B14" s="22">
        <v>6</v>
      </c>
      <c r="C14" s="22" t="s">
        <v>19</v>
      </c>
      <c r="D14" s="43">
        <v>807.88</v>
      </c>
      <c r="E14" s="18">
        <f t="shared" si="0"/>
        <v>14120.3113015535</v>
      </c>
      <c r="F14" s="19">
        <v>149</v>
      </c>
      <c r="G14" s="20">
        <f t="shared" si="1"/>
        <v>6771.873424104892</v>
      </c>
      <c r="H14" s="19">
        <v>520</v>
      </c>
      <c r="I14" s="20">
        <f t="shared" si="2"/>
        <v>6614.678899082569</v>
      </c>
      <c r="J14" s="48">
        <f t="shared" si="3"/>
        <v>27506.863624740963</v>
      </c>
      <c r="K14" s="47"/>
      <c r="L14" s="18"/>
    </row>
    <row r="15" spans="2:12" ht="16.5">
      <c r="B15" s="22">
        <v>7</v>
      </c>
      <c r="C15" s="22" t="s">
        <v>20</v>
      </c>
      <c r="D15" s="43">
        <v>961.31</v>
      </c>
      <c r="E15" s="18">
        <f t="shared" si="0"/>
        <v>16801.995911888393</v>
      </c>
      <c r="F15" s="19">
        <v>149</v>
      </c>
      <c r="G15" s="20">
        <f t="shared" si="1"/>
        <v>6771.873424104892</v>
      </c>
      <c r="H15" s="19">
        <v>520</v>
      </c>
      <c r="I15" s="20">
        <f t="shared" si="2"/>
        <v>6614.678899082569</v>
      </c>
      <c r="J15" s="48">
        <f t="shared" si="3"/>
        <v>30188.548235075854</v>
      </c>
      <c r="K15" s="47"/>
      <c r="L15" s="18"/>
    </row>
    <row r="16" spans="2:12" ht="16.5">
      <c r="B16" s="22">
        <v>8</v>
      </c>
      <c r="C16" s="23" t="s">
        <v>21</v>
      </c>
      <c r="D16" s="43">
        <v>471.6</v>
      </c>
      <c r="E16" s="18">
        <f t="shared" si="0"/>
        <v>8242.732596193286</v>
      </c>
      <c r="F16" s="19">
        <v>153</v>
      </c>
      <c r="G16" s="20">
        <f t="shared" si="1"/>
        <v>6953.668683812406</v>
      </c>
      <c r="H16" s="19">
        <v>520</v>
      </c>
      <c r="I16" s="20">
        <f t="shared" si="2"/>
        <v>6614.678899082569</v>
      </c>
      <c r="J16" s="48">
        <f t="shared" si="3"/>
        <v>21811.08017908826</v>
      </c>
      <c r="K16" s="47"/>
      <c r="L16" s="18"/>
    </row>
    <row r="17" spans="2:12" ht="16.5">
      <c r="B17" s="22">
        <v>9</v>
      </c>
      <c r="C17" s="23" t="s">
        <v>24</v>
      </c>
      <c r="D17" s="43">
        <v>547.1</v>
      </c>
      <c r="E17" s="18">
        <f t="shared" si="0"/>
        <v>9562.338853641531</v>
      </c>
      <c r="F17" s="19">
        <v>138</v>
      </c>
      <c r="G17" s="20">
        <f t="shared" si="1"/>
        <v>6271.936459909229</v>
      </c>
      <c r="H17" s="19">
        <v>468</v>
      </c>
      <c r="I17" s="20">
        <f t="shared" si="2"/>
        <v>5953.2110091743125</v>
      </c>
      <c r="J17" s="48">
        <f t="shared" si="3"/>
        <v>21787.48632272507</v>
      </c>
      <c r="K17" s="47"/>
      <c r="L17" s="18"/>
    </row>
    <row r="18" spans="2:12" ht="16.5">
      <c r="B18" s="22">
        <v>10</v>
      </c>
      <c r="C18" s="23" t="s">
        <v>25</v>
      </c>
      <c r="D18" s="43">
        <v>449.52</v>
      </c>
      <c r="E18" s="18">
        <f t="shared" si="0"/>
        <v>7856.813309246831</v>
      </c>
      <c r="F18" s="19">
        <v>133</v>
      </c>
      <c r="G18" s="20">
        <f t="shared" si="1"/>
        <v>6044.692385274837</v>
      </c>
      <c r="H18" s="19">
        <v>444</v>
      </c>
      <c r="I18" s="20">
        <f t="shared" si="2"/>
        <v>5647.918136908963</v>
      </c>
      <c r="J18" s="48">
        <f t="shared" si="3"/>
        <v>19549.42383143063</v>
      </c>
      <c r="K18" s="47"/>
      <c r="L18" s="18"/>
    </row>
    <row r="19" spans="2:12" ht="16.5">
      <c r="B19" s="22">
        <v>11</v>
      </c>
      <c r="C19" s="22" t="s">
        <v>22</v>
      </c>
      <c r="D19" s="43">
        <v>762.96</v>
      </c>
      <c r="E19" s="18">
        <f t="shared" si="0"/>
        <v>13335.189273943233</v>
      </c>
      <c r="F19" s="19">
        <v>140</v>
      </c>
      <c r="G19" s="20">
        <f t="shared" si="1"/>
        <v>6362.834089762986</v>
      </c>
      <c r="H19" s="19">
        <v>508</v>
      </c>
      <c r="I19" s="20">
        <f t="shared" si="2"/>
        <v>6462.032462949895</v>
      </c>
      <c r="J19" s="48">
        <f t="shared" si="3"/>
        <v>26160.055826656113</v>
      </c>
      <c r="K19" s="47"/>
      <c r="L19" s="18"/>
    </row>
    <row r="20" spans="2:12" ht="16.5">
      <c r="B20" s="22">
        <v>12</v>
      </c>
      <c r="C20" s="22" t="s">
        <v>37</v>
      </c>
      <c r="D20" s="43">
        <v>876.2</v>
      </c>
      <c r="E20" s="18">
        <f t="shared" si="0"/>
        <v>15314.423877829848</v>
      </c>
      <c r="F20" s="19">
        <v>132</v>
      </c>
      <c r="G20" s="20">
        <f t="shared" si="1"/>
        <v>5999.243570347958</v>
      </c>
      <c r="H20" s="19">
        <v>536</v>
      </c>
      <c r="I20" s="20">
        <f t="shared" si="2"/>
        <v>6818.207480592802</v>
      </c>
      <c r="J20" s="48">
        <f t="shared" si="3"/>
        <v>28131.87492877061</v>
      </c>
      <c r="K20" s="47"/>
      <c r="L20" s="18"/>
    </row>
    <row r="21" spans="2:12" ht="16.5">
      <c r="B21" s="22">
        <v>13</v>
      </c>
      <c r="C21" s="22" t="s">
        <v>38</v>
      </c>
      <c r="D21" s="43">
        <v>667.6</v>
      </c>
      <c r="E21" s="18">
        <f t="shared" si="0"/>
        <v>11668.465396986085</v>
      </c>
      <c r="F21" s="19">
        <v>126</v>
      </c>
      <c r="G21" s="20">
        <f t="shared" si="1"/>
        <v>5726.550680786687</v>
      </c>
      <c r="H21" s="19">
        <v>500</v>
      </c>
      <c r="I21" s="20">
        <f t="shared" si="2"/>
        <v>6360.268172194778</v>
      </c>
      <c r="J21" s="48">
        <f t="shared" si="3"/>
        <v>23755.28424996755</v>
      </c>
      <c r="K21" s="47"/>
      <c r="L21" s="18"/>
    </row>
    <row r="22" spans="2:12" ht="16.5">
      <c r="B22" s="22">
        <v>14</v>
      </c>
      <c r="C22" s="22" t="s">
        <v>23</v>
      </c>
      <c r="D22" s="43">
        <v>777.4</v>
      </c>
      <c r="E22" s="18">
        <f t="shared" si="0"/>
        <v>13587.574894573068</v>
      </c>
      <c r="F22" s="19">
        <v>146</v>
      </c>
      <c r="G22" s="20">
        <f t="shared" si="1"/>
        <v>6635.526979324257</v>
      </c>
      <c r="H22" s="19">
        <v>509</v>
      </c>
      <c r="I22" s="20">
        <f t="shared" si="2"/>
        <v>6474.752999294284</v>
      </c>
      <c r="J22" s="48">
        <f t="shared" si="3"/>
        <v>26697.85487319161</v>
      </c>
      <c r="K22" s="47"/>
      <c r="L22" s="18"/>
    </row>
    <row r="23" spans="2:12" ht="16.5">
      <c r="B23" s="22">
        <v>15</v>
      </c>
      <c r="C23" s="22" t="s">
        <v>41</v>
      </c>
      <c r="D23" s="43">
        <v>159</v>
      </c>
      <c r="E23" s="18">
        <f t="shared" si="0"/>
        <v>2779.0383435002805</v>
      </c>
      <c r="F23" s="19"/>
      <c r="G23" s="20">
        <f t="shared" si="1"/>
        <v>0</v>
      </c>
      <c r="H23" s="19"/>
      <c r="I23" s="20">
        <f t="shared" si="2"/>
        <v>0</v>
      </c>
      <c r="J23" s="48">
        <f t="shared" si="3"/>
        <v>2779.0383435002805</v>
      </c>
      <c r="K23" s="47"/>
      <c r="L23" s="18"/>
    </row>
    <row r="24" spans="2:12" ht="16.5">
      <c r="B24" s="22"/>
      <c r="C24" s="22" t="s">
        <v>48</v>
      </c>
      <c r="D24" s="43"/>
      <c r="E24" s="18"/>
      <c r="F24" s="19"/>
      <c r="G24" s="20"/>
      <c r="H24" s="19"/>
      <c r="I24" s="20"/>
      <c r="J24" s="38"/>
      <c r="K24" s="18"/>
      <c r="L24" s="18"/>
    </row>
    <row r="25" spans="2:12" s="27" customFormat="1" ht="16.5">
      <c r="B25" s="24"/>
      <c r="C25" s="24" t="s">
        <v>2</v>
      </c>
      <c r="D25" s="25">
        <f aca="true" t="shared" si="4" ref="D25:I25">SUM(D9:D23)</f>
        <v>10312.830000000002</v>
      </c>
      <c r="E25" s="25">
        <f t="shared" si="4"/>
        <v>180250</v>
      </c>
      <c r="F25" s="26">
        <f t="shared" si="4"/>
        <v>1983</v>
      </c>
      <c r="G25" s="25">
        <f t="shared" si="4"/>
        <v>90125.00000000001</v>
      </c>
      <c r="H25" s="28">
        <f t="shared" si="4"/>
        <v>7085</v>
      </c>
      <c r="I25" s="25">
        <f t="shared" si="4"/>
        <v>90124.99999999999</v>
      </c>
      <c r="J25" s="25">
        <f>SUM(J9:J24)</f>
        <v>360500</v>
      </c>
      <c r="K25" s="25">
        <f>SUM(K9:K24)</f>
        <v>0</v>
      </c>
      <c r="L25" s="25">
        <f>SUM(L9:L24)</f>
        <v>0</v>
      </c>
    </row>
    <row r="26" spans="4:8" ht="16.5">
      <c r="D26" s="44"/>
      <c r="H26" s="44"/>
    </row>
    <row r="27" spans="3:8" ht="16.5">
      <c r="C27" s="10" t="s">
        <v>40</v>
      </c>
      <c r="D27" s="44">
        <f>'anexa 1'!F9</f>
        <v>17.478228575473462</v>
      </c>
      <c r="F27" s="10">
        <f>'anexa 1'!F10</f>
        <v>45.44881492687847</v>
      </c>
      <c r="H27" s="44">
        <f>'anexa 1'!F11</f>
        <v>12.720536344389556</v>
      </c>
    </row>
    <row r="31" spans="3:12" ht="18">
      <c r="C31" s="32" t="s">
        <v>26</v>
      </c>
      <c r="D31" s="32"/>
      <c r="E31" s="32"/>
      <c r="F31" s="32" t="s">
        <v>34</v>
      </c>
      <c r="H31" s="32"/>
      <c r="I31" s="33"/>
      <c r="J31" s="33" t="s">
        <v>27</v>
      </c>
      <c r="L31" s="33" t="s">
        <v>49</v>
      </c>
    </row>
    <row r="32" spans="3:12" ht="18">
      <c r="C32" s="33" t="s">
        <v>28</v>
      </c>
      <c r="D32" s="32"/>
      <c r="E32" s="32"/>
      <c r="F32" s="32" t="s">
        <v>53</v>
      </c>
      <c r="H32" s="32"/>
      <c r="I32" s="33"/>
      <c r="J32" s="33" t="s">
        <v>39</v>
      </c>
      <c r="L32" s="33" t="s">
        <v>50</v>
      </c>
    </row>
    <row r="34" spans="3:5" ht="18">
      <c r="C34" s="33"/>
      <c r="D34" s="32"/>
      <c r="E34" s="33"/>
    </row>
    <row r="35" spans="3:5" ht="18">
      <c r="C35" s="33"/>
      <c r="D35" s="32"/>
      <c r="E35" s="33"/>
    </row>
  </sheetData>
  <sheetProtection/>
  <mergeCells count="3">
    <mergeCell ref="D7:E7"/>
    <mergeCell ref="F7:G7"/>
    <mergeCell ref="H7:I7"/>
  </mergeCells>
  <printOptions/>
  <pageMargins left="0.3" right="0.17" top="0.93" bottom="1" header="0.5" footer="0.5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Otilia</cp:lastModifiedBy>
  <cp:lastPrinted>2019-01-03T07:04:08Z</cp:lastPrinted>
  <dcterms:created xsi:type="dcterms:W3CDTF">1996-10-14T23:33:28Z</dcterms:created>
  <dcterms:modified xsi:type="dcterms:W3CDTF">2019-01-31T12:13:55Z</dcterms:modified>
  <cp:category/>
  <cp:version/>
  <cp:contentType/>
  <cp:contentStatus/>
</cp:coreProperties>
</file>